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pospisil\Desktop\Dropbox (Dakotas UMC)\Finance Videos Resources\Financial Foundations\2019-Q4\"/>
    </mc:Choice>
  </mc:AlternateContent>
  <xr:revisionPtr revIDLastSave="0" documentId="13_ncr:1_{20427154-5108-40D3-90F7-D65DF483ED0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Balance 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5" i="1" l="1"/>
  <c r="B44" i="1"/>
  <c r="B43" i="1"/>
  <c r="B42" i="1"/>
  <c r="B40" i="1"/>
  <c r="B39" i="1"/>
  <c r="B41" i="1" s="1"/>
  <c r="B33" i="1"/>
  <c r="B36" i="1"/>
  <c r="B35" i="1"/>
  <c r="B34" i="1"/>
  <c r="B32" i="1"/>
  <c r="B31" i="1"/>
  <c r="B30" i="1"/>
  <c r="B29" i="1"/>
  <c r="B28" i="1"/>
  <c r="B27" i="1"/>
  <c r="B18" i="1"/>
  <c r="B19" i="1" s="1"/>
  <c r="B17" i="1"/>
  <c r="B16" i="1"/>
  <c r="B13" i="1"/>
  <c r="B12" i="1"/>
  <c r="B11" i="1"/>
  <c r="B10" i="1"/>
  <c r="B9" i="1"/>
  <c r="B14" i="1" l="1"/>
  <c r="B20" i="1" s="1"/>
  <c r="B21" i="1" s="1"/>
  <c r="B46" i="1"/>
</calcChain>
</file>

<file path=xl/sharedStrings.xml><?xml version="1.0" encoding="utf-8"?>
<sst xmlns="http://schemas.openxmlformats.org/spreadsheetml/2006/main" count="46" uniqueCount="46">
  <si>
    <t>Total</t>
  </si>
  <si>
    <t>ASSETS</t>
  </si>
  <si>
    <t xml:space="preserve">   Current Assets</t>
  </si>
  <si>
    <t xml:space="preserve">      Bank Accounts</t>
  </si>
  <si>
    <t xml:space="preserve">         1000 General Checking</t>
  </si>
  <si>
    <t xml:space="preserve">         1010 Money Market</t>
  </si>
  <si>
    <t xml:space="preserve">         1012 Memorials Savings</t>
  </si>
  <si>
    <t xml:space="preserve">         1016 Missions Checking</t>
  </si>
  <si>
    <t xml:space="preserve">         1018 Trustees Checking</t>
  </si>
  <si>
    <t xml:space="preserve">      Total Bank Accounts</t>
  </si>
  <si>
    <t xml:space="preserve">      Other Current Assets</t>
  </si>
  <si>
    <t xml:space="preserve">         1200 Camping Endowment</t>
  </si>
  <si>
    <t xml:space="preserve">         1210 Scholarship Fund</t>
  </si>
  <si>
    <t xml:space="preserve">         1215 Major Maintenance Reserve</t>
  </si>
  <si>
    <t xml:space="preserve">      Total Other Current Assets</t>
  </si>
  <si>
    <t xml:space="preserve">   Total Current Assets</t>
  </si>
  <si>
    <t>TOTAL ASSETS</t>
  </si>
  <si>
    <t>LIABILITIES AND EQUITY</t>
  </si>
  <si>
    <t xml:space="preserve">   Liabilities</t>
  </si>
  <si>
    <t xml:space="preserve">   Total Liabilities</t>
  </si>
  <si>
    <t xml:space="preserve">   Equity</t>
  </si>
  <si>
    <t xml:space="preserve">      3100 Donor Restricted Funds</t>
  </si>
  <si>
    <t xml:space="preserve">         3105 Memorials - Unrestricted</t>
  </si>
  <si>
    <t xml:space="preserve">         3110 Memorials - Restricted</t>
  </si>
  <si>
    <t xml:space="preserve">         3115 Memorials - Funeral Fund</t>
  </si>
  <si>
    <t xml:space="preserve">         3120 Missions - Mission of the Month</t>
  </si>
  <si>
    <t xml:space="preserve">         3130 Missions - Care &amp; Concern</t>
  </si>
  <si>
    <t xml:space="preserve">         3135 Camping Endowment</t>
  </si>
  <si>
    <t xml:space="preserve">         3140 Youth Fundraisers</t>
  </si>
  <si>
    <t xml:space="preserve">         3145 New Roof Fund</t>
  </si>
  <si>
    <t xml:space="preserve">         3150 Food Pantry</t>
  </si>
  <si>
    <t xml:space="preserve">      Total 3100 Donor Restricted Funds</t>
  </si>
  <si>
    <t xml:space="preserve">      3200 Board Designated Funds</t>
  </si>
  <si>
    <t xml:space="preserve">         3205 Trustees Discretionary</t>
  </si>
  <si>
    <t xml:space="preserve">         3210 Major Maintenance Reserve</t>
  </si>
  <si>
    <t xml:space="preserve">      Total 3200 Board Designated Funds</t>
  </si>
  <si>
    <t xml:space="preserve">      3900 Retained Earnings</t>
  </si>
  <si>
    <t xml:space="preserve">      Opening Balance Equity</t>
  </si>
  <si>
    <t xml:space="preserve">      Net Income</t>
  </si>
  <si>
    <t xml:space="preserve">   Total Equity</t>
  </si>
  <si>
    <t>TOTAL LIABILITIES AND EQUITY</t>
  </si>
  <si>
    <t>Wednesday, Nov 06, 2019 12:39:26 PM GMT-8 - Cash Basis</t>
  </si>
  <si>
    <t>Parkston United Methodist Church</t>
  </si>
  <si>
    <t>Balance Sheet</t>
  </si>
  <si>
    <t>As of October 31, 2019</t>
  </si>
  <si>
    <t xml:space="preserve">      3138 Scholarship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</si>
</sst>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&quot;$&quot;* #,##0.00\ _€"/>
  </numFmts>
  <fonts count="6" x14ac:knownFonts="1">
    <font>
      <sz val="11"/>
      <color indexed="8"/>
      <name val="Calibri"/>
      <family val="2"/>
      <scheme val="minor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b/>
      <sz val="14"/>
      <color indexed="8"/>
      <name val="Arial"/>
    </font>
    <font>
      <b/>
      <sz val="10"/>
      <color indexed="8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165" fontId="2" fillId="0" borderId="2" xfId="0" applyNumberFormat="1" applyFont="1" applyBorder="1" applyAlignment="1">
      <alignment horizontal="right" wrapText="1"/>
    </xf>
    <xf numFmtId="165" fontId="2" fillId="0" borderId="3" xfId="0" applyNumberFormat="1" applyFont="1" applyBorder="1" applyAlignment="1">
      <alignment horizontal="right" wrapText="1"/>
    </xf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0"/>
  <sheetViews>
    <sheetView tabSelected="1" topLeftCell="A31" workbookViewId="0">
      <selection activeCell="G45" sqref="G45"/>
    </sheetView>
  </sheetViews>
  <sheetFormatPr defaultRowHeight="15" x14ac:dyDescent="0.25"/>
  <cols>
    <col min="1" max="1" width="39.5703125" customWidth="1"/>
    <col min="2" max="2" width="28.42578125" customWidth="1"/>
  </cols>
  <sheetData>
    <row r="1" spans="1:2" ht="18" x14ac:dyDescent="0.25">
      <c r="A1" s="10" t="s">
        <v>42</v>
      </c>
      <c r="B1" s="9"/>
    </row>
    <row r="2" spans="1:2" ht="18" x14ac:dyDescent="0.25">
      <c r="A2" s="10" t="s">
        <v>43</v>
      </c>
      <c r="B2" s="9"/>
    </row>
    <row r="3" spans="1:2" x14ac:dyDescent="0.25">
      <c r="A3" s="11" t="s">
        <v>44</v>
      </c>
      <c r="B3" s="9"/>
    </row>
    <row r="5" spans="1:2" x14ac:dyDescent="0.25">
      <c r="A5" s="1"/>
      <c r="B5" s="2" t="s">
        <v>0</v>
      </c>
    </row>
    <row r="6" spans="1:2" x14ac:dyDescent="0.25">
      <c r="A6" s="3" t="s">
        <v>1</v>
      </c>
      <c r="B6" s="4"/>
    </row>
    <row r="7" spans="1:2" x14ac:dyDescent="0.25">
      <c r="A7" s="3" t="s">
        <v>2</v>
      </c>
      <c r="B7" s="4"/>
    </row>
    <row r="8" spans="1:2" x14ac:dyDescent="0.25">
      <c r="A8" s="3" t="s">
        <v>3</v>
      </c>
      <c r="B8" s="4"/>
    </row>
    <row r="9" spans="1:2" x14ac:dyDescent="0.25">
      <c r="A9" s="3" t="s">
        <v>4</v>
      </c>
      <c r="B9" s="5">
        <f>4377.81</f>
        <v>4377.8100000000004</v>
      </c>
    </row>
    <row r="10" spans="1:2" x14ac:dyDescent="0.25">
      <c r="A10" s="3" t="s">
        <v>5</v>
      </c>
      <c r="B10" s="5">
        <f>2000</f>
        <v>2000</v>
      </c>
    </row>
    <row r="11" spans="1:2" x14ac:dyDescent="0.25">
      <c r="A11" s="3" t="s">
        <v>6</v>
      </c>
      <c r="B11" s="5">
        <f>1500</f>
        <v>1500</v>
      </c>
    </row>
    <row r="12" spans="1:2" x14ac:dyDescent="0.25">
      <c r="A12" s="3" t="s">
        <v>7</v>
      </c>
      <c r="B12" s="5">
        <f>750</f>
        <v>750</v>
      </c>
    </row>
    <row r="13" spans="1:2" x14ac:dyDescent="0.25">
      <c r="A13" s="3" t="s">
        <v>8</v>
      </c>
      <c r="B13" s="5">
        <f>12000</f>
        <v>12000</v>
      </c>
    </row>
    <row r="14" spans="1:2" x14ac:dyDescent="0.25">
      <c r="A14" s="3" t="s">
        <v>9</v>
      </c>
      <c r="B14" s="6">
        <f>((((B9)+(B10))+(B11))+(B12))+(B13)</f>
        <v>20627.810000000001</v>
      </c>
    </row>
    <row r="15" spans="1:2" x14ac:dyDescent="0.25">
      <c r="A15" s="3" t="s">
        <v>10</v>
      </c>
      <c r="B15" s="4"/>
    </row>
    <row r="16" spans="1:2" x14ac:dyDescent="0.25">
      <c r="A16" s="3" t="s">
        <v>11</v>
      </c>
      <c r="B16" s="5">
        <f>21000</f>
        <v>21000</v>
      </c>
    </row>
    <row r="17" spans="1:2" x14ac:dyDescent="0.25">
      <c r="A17" s="3" t="s">
        <v>12</v>
      </c>
      <c r="B17" s="5">
        <f>15500</f>
        <v>15500</v>
      </c>
    </row>
    <row r="18" spans="1:2" x14ac:dyDescent="0.25">
      <c r="A18" s="3" t="s">
        <v>13</v>
      </c>
      <c r="B18" s="5">
        <f>43000</f>
        <v>43000</v>
      </c>
    </row>
    <row r="19" spans="1:2" x14ac:dyDescent="0.25">
      <c r="A19" s="3" t="s">
        <v>14</v>
      </c>
      <c r="B19" s="6">
        <f>((B16)+(B17))+(B18)</f>
        <v>79500</v>
      </c>
    </row>
    <row r="20" spans="1:2" x14ac:dyDescent="0.25">
      <c r="A20" s="3" t="s">
        <v>15</v>
      </c>
      <c r="B20" s="6">
        <f>(B14)+(B19)</f>
        <v>100127.81</v>
      </c>
    </row>
    <row r="21" spans="1:2" x14ac:dyDescent="0.25">
      <c r="A21" s="3" t="s">
        <v>16</v>
      </c>
      <c r="B21" s="7">
        <f>B20</f>
        <v>100127.81</v>
      </c>
    </row>
    <row r="22" spans="1:2" x14ac:dyDescent="0.25">
      <c r="A22" s="3" t="s">
        <v>17</v>
      </c>
      <c r="B22" s="4"/>
    </row>
    <row r="23" spans="1:2" x14ac:dyDescent="0.25">
      <c r="A23" s="3" t="s">
        <v>18</v>
      </c>
      <c r="B23" s="4"/>
    </row>
    <row r="24" spans="1:2" x14ac:dyDescent="0.25">
      <c r="A24" s="3" t="s">
        <v>19</v>
      </c>
      <c r="B24" s="4"/>
    </row>
    <row r="25" spans="1:2" x14ac:dyDescent="0.25">
      <c r="A25" s="3" t="s">
        <v>20</v>
      </c>
      <c r="B25" s="4"/>
    </row>
    <row r="26" spans="1:2" x14ac:dyDescent="0.25">
      <c r="A26" s="3" t="s">
        <v>21</v>
      </c>
      <c r="B26" s="4"/>
    </row>
    <row r="27" spans="1:2" x14ac:dyDescent="0.25">
      <c r="A27" s="3" t="s">
        <v>22</v>
      </c>
      <c r="B27" s="5">
        <f>500</f>
        <v>500</v>
      </c>
    </row>
    <row r="28" spans="1:2" x14ac:dyDescent="0.25">
      <c r="A28" s="3" t="s">
        <v>23</v>
      </c>
      <c r="B28" s="5">
        <f>750</f>
        <v>750</v>
      </c>
    </row>
    <row r="29" spans="1:2" x14ac:dyDescent="0.25">
      <c r="A29" s="3" t="s">
        <v>24</v>
      </c>
      <c r="B29" s="5">
        <f>250</f>
        <v>250</v>
      </c>
    </row>
    <row r="30" spans="1:2" x14ac:dyDescent="0.25">
      <c r="A30" s="3" t="s">
        <v>25</v>
      </c>
      <c r="B30" s="5">
        <f>350</f>
        <v>350</v>
      </c>
    </row>
    <row r="31" spans="1:2" x14ac:dyDescent="0.25">
      <c r="A31" s="3" t="s">
        <v>26</v>
      </c>
      <c r="B31" s="5">
        <f>400</f>
        <v>400</v>
      </c>
    </row>
    <row r="32" spans="1:2" x14ac:dyDescent="0.25">
      <c r="A32" s="3" t="s">
        <v>27</v>
      </c>
      <c r="B32" s="5">
        <f>21000</f>
        <v>21000</v>
      </c>
    </row>
    <row r="33" spans="1:2" x14ac:dyDescent="0.25">
      <c r="A33" s="12" t="s">
        <v>45</v>
      </c>
      <c r="B33" s="5">
        <f>15500</f>
        <v>15500</v>
      </c>
    </row>
    <row r="34" spans="1:2" x14ac:dyDescent="0.25">
      <c r="A34" s="3" t="s">
        <v>28</v>
      </c>
      <c r="B34" s="5">
        <f>150</f>
        <v>150</v>
      </c>
    </row>
    <row r="35" spans="1:2" x14ac:dyDescent="0.25">
      <c r="A35" s="3" t="s">
        <v>29</v>
      </c>
      <c r="B35" s="5">
        <f>8000</f>
        <v>8000</v>
      </c>
    </row>
    <row r="36" spans="1:2" x14ac:dyDescent="0.25">
      <c r="A36" s="3" t="s">
        <v>30</v>
      </c>
      <c r="B36" s="5">
        <f>500</f>
        <v>500</v>
      </c>
    </row>
    <row r="37" spans="1:2" x14ac:dyDescent="0.25">
      <c r="A37" s="3" t="s">
        <v>31</v>
      </c>
      <c r="B37" s="6">
        <v>47400</v>
      </c>
    </row>
    <row r="38" spans="1:2" x14ac:dyDescent="0.25">
      <c r="A38" s="3" t="s">
        <v>32</v>
      </c>
      <c r="B38" s="4"/>
    </row>
    <row r="39" spans="1:2" x14ac:dyDescent="0.25">
      <c r="A39" s="3" t="s">
        <v>33</v>
      </c>
      <c r="B39" s="5">
        <f>4000</f>
        <v>4000</v>
      </c>
    </row>
    <row r="40" spans="1:2" x14ac:dyDescent="0.25">
      <c r="A40" s="3" t="s">
        <v>34</v>
      </c>
      <c r="B40" s="5">
        <f>43000</f>
        <v>43000</v>
      </c>
    </row>
    <row r="41" spans="1:2" x14ac:dyDescent="0.25">
      <c r="A41" s="3" t="s">
        <v>35</v>
      </c>
      <c r="B41" s="6">
        <f>((B38)+(B39))+(B40)</f>
        <v>47000</v>
      </c>
    </row>
    <row r="42" spans="1:2" x14ac:dyDescent="0.25">
      <c r="A42" s="3" t="s">
        <v>36</v>
      </c>
      <c r="B42" s="5">
        <f>31350</f>
        <v>31350</v>
      </c>
    </row>
    <row r="43" spans="1:2" x14ac:dyDescent="0.25">
      <c r="A43" s="3" t="s">
        <v>37</v>
      </c>
      <c r="B43" s="5">
        <f>0</f>
        <v>0</v>
      </c>
    </row>
    <row r="44" spans="1:2" x14ac:dyDescent="0.25">
      <c r="A44" s="3" t="s">
        <v>38</v>
      </c>
      <c r="B44" s="5">
        <f>-25622.19</f>
        <v>-25622.19</v>
      </c>
    </row>
    <row r="45" spans="1:2" x14ac:dyDescent="0.25">
      <c r="A45" s="3" t="s">
        <v>39</v>
      </c>
      <c r="B45" s="6">
        <f>(((((B37)+(B41))+(B42))+(B43))+(B44))</f>
        <v>100127.81</v>
      </c>
    </row>
    <row r="46" spans="1:2" x14ac:dyDescent="0.25">
      <c r="A46" s="3" t="s">
        <v>40</v>
      </c>
      <c r="B46" s="7">
        <f>(B24)+(B45)</f>
        <v>100127.81</v>
      </c>
    </row>
    <row r="47" spans="1:2" x14ac:dyDescent="0.25">
      <c r="A47" s="3"/>
      <c r="B47" s="4"/>
    </row>
    <row r="50" spans="1:2" x14ac:dyDescent="0.25">
      <c r="A50" s="8" t="s">
        <v>41</v>
      </c>
      <c r="B50" s="9"/>
    </row>
  </sheetData>
  <mergeCells count="4">
    <mergeCell ref="A50:B50"/>
    <mergeCell ref="A1:B1"/>
    <mergeCell ref="A2:B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Balance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Jeff Pospisil</cp:lastModifiedBy>
  <dcterms:created xsi:type="dcterms:W3CDTF">2019-11-06T20:39:26Z</dcterms:created>
  <dcterms:modified xsi:type="dcterms:W3CDTF">2019-11-07T14:02:26Z</dcterms:modified>
</cp:coreProperties>
</file>